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5480" windowHeight="11640" tabRatio="2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<sst xmlns="http://schemas.openxmlformats.org/spreadsheetml/2006/main" count="19" uniqueCount="19">
  <si>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Plot of Mc vs. volume fraction polymer in swollen state using Flory/Peppas theory</t>
  </si>
  <si>
    <t>CONSTANTS:</t>
  </si>
  <si>
    <t>f2,r</t>
  </si>
  <si>
    <t>vsp,2</t>
  </si>
  <si>
    <t>vm,1</t>
  </si>
  <si>
    <t>M</t>
  </si>
  <si>
    <t>chi</t>
  </si>
  <si>
    <t>f2,s</t>
  </si>
  <si>
    <t>bot_term2</t>
  </si>
  <si>
    <t>top_term2</t>
  </si>
  <si>
    <t>factor</t>
  </si>
  <si>
    <t>term1</t>
  </si>
  <si>
    <t>1/Mc</t>
  </si>
  <si>
    <t>Mc values</t>
  </si>
  <si>
    <t>when f2,r = 0.2</t>
  </si>
  <si>
    <t>current</t>
  </si>
  <si>
    <t>when f2,r = 0.1</t>
  </si>
  <si>
    <t>when f2,r = 0.05</t>
  </si>
  <si>
    <t>varying chi at f2,r = 0.2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</si>
</sst>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Symbol"/>
      <family val="0"/>
    </font>
    <font>
      <sz val="8"/>
      <name val="Verdana"/>
      <family val="0"/>
    </font>
    <font>
      <sz val="9.75"/>
      <name val="Verdana"/>
      <family val="0"/>
    </font>
    <font>
      <b/>
      <sz val="9.75"/>
      <name val="Verdana"/>
      <family val="0"/>
    </font>
    <font>
      <sz val="8.5"/>
      <name val="Verdana"/>
      <family val="0"/>
    </font>
    <font>
      <b/>
      <sz val="11.75"/>
      <name val="Verdana"/>
      <family val="0"/>
    </font>
    <font>
      <b/>
      <sz val="8.25"/>
      <name val="Verdana"/>
      <family val="0"/>
    </font>
    <font>
      <sz val="8.2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Verdana"/>
                <a:ea typeface="Verdana"/>
                <a:cs typeface="Verdana"/>
              </a:rPr>
              <a:t>hydrogel swelling vs. cross-link molecular weight</a:t>
            </a:r>
          </a:p>
        </c:rich>
      </c:tx>
      <c:layout>
        <c:manualLayout>
          <c:xMode val="factor"/>
          <c:yMode val="factor"/>
          <c:x val="-0.024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6"/>
          <c:y val="0.21325"/>
          <c:w val="0.84475"/>
          <c:h val="0.70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Sheet1!$G$13</c:f>
              <c:strCache>
                <c:ptCount val="1"/>
                <c:pt idx="0">
                  <c:v>Mc values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Sheet1!$G$16:$G$76</c:f>
              <c:numCache>
                <c:ptCount val="21"/>
                <c:pt idx="0">
                  <c:v>74195.15827084103</c:v>
                </c:pt>
                <c:pt idx="1">
                  <c:v>70009.16589353057</c:v>
                </c:pt>
                <c:pt idx="2">
                  <c:v>61641.05328233551</c:v>
                </c:pt>
                <c:pt idx="3">
                  <c:v>50665.03050484366</c:v>
                </c:pt>
                <c:pt idx="4">
                  <c:v>39576.3285166905</c:v>
                </c:pt>
                <c:pt idx="5">
                  <c:v>30064.184207498383</c:v>
                </c:pt>
                <c:pt idx="6">
                  <c:v>22632.399817477773</c:v>
                </c:pt>
                <c:pt idx="7">
                  <c:v>17089.166261446084</c:v>
                </c:pt>
                <c:pt idx="8">
                  <c:v>13027.106032432486</c:v>
                </c:pt>
                <c:pt idx="9">
                  <c:v>10054.974959136045</c:v>
                </c:pt>
                <c:pt idx="10">
                  <c:v>7865.042937262124</c:v>
                </c:pt>
                <c:pt idx="11">
                  <c:v>6233.394671299702</c:v>
                </c:pt>
                <c:pt idx="12">
                  <c:v>5002.023625386602</c:v>
                </c:pt>
                <c:pt idx="13">
                  <c:v>3673.023479762707</c:v>
                </c:pt>
                <c:pt idx="14">
                  <c:v>3330.9892843143666</c:v>
                </c:pt>
                <c:pt idx="15">
                  <c:v>2759.021167997329</c:v>
                </c:pt>
                <c:pt idx="16">
                  <c:v>2305.338742057277</c:v>
                </c:pt>
                <c:pt idx="17">
                  <c:v>1941.6322595723107</c:v>
                </c:pt>
                <c:pt idx="18">
                  <c:v>1647.177334866338</c:v>
                </c:pt>
                <c:pt idx="19">
                  <c:v>1406.617113922252</c:v>
                </c:pt>
                <c:pt idx="20">
                  <c:v>1208.4377367627337</c:v>
                </c:pt>
              </c:numCache>
            </c:numRef>
          </c:xVal>
          <c:yVal>
            <c:numRef>
              <c:f>Sheet1!$A$16:$A$36</c:f>
              <c:numCache>
                <c:ptCount val="21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0.145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Sheet1!$I$13</c:f>
              <c:strCache>
                <c:ptCount val="1"/>
                <c:pt idx="0">
                  <c:v>0.1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Sheet1!$I$15:$I$25</c:f>
              <c:numCache>
                <c:ptCount val="11"/>
                <c:pt idx="1">
                  <c:v>29539.77269684537</c:v>
                </c:pt>
                <c:pt idx="2">
                  <c:v>14512.030450332184</c:v>
                </c:pt>
                <c:pt idx="3">
                  <c:v>7933.249834881097</c:v>
                </c:pt>
                <c:pt idx="4">
                  <c:v>4801.409441145516</c:v>
                </c:pt>
                <c:pt idx="5">
                  <c:v>3129.024532272516</c:v>
                </c:pt>
                <c:pt idx="6">
                  <c:v>2150.541854289464</c:v>
                </c:pt>
                <c:pt idx="7">
                  <c:v>1537.0209463742578</c:v>
                </c:pt>
                <c:pt idx="8">
                  <c:v>1131.4077483185872</c:v>
                </c:pt>
                <c:pt idx="9">
                  <c:v>851.9181887811271</c:v>
                </c:pt>
                <c:pt idx="10">
                  <c:v>652.8761533395807</c:v>
                </c:pt>
              </c:numCache>
            </c:numRef>
          </c:xVal>
          <c:yVal>
            <c:numRef>
              <c:f>Sheet1!$A$15:$A$25</c:f>
              <c:numCache>
                <c:ptCount val="1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Sheet1!$J$13</c:f>
              <c:strCache>
                <c:ptCount val="1"/>
                <c:pt idx="0">
                  <c:v>0.05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Sheet1!$J$15:$J$20</c:f>
              <c:numCache>
                <c:ptCount val="6"/>
                <c:pt idx="1">
                  <c:v>22897.33617885505</c:v>
                </c:pt>
                <c:pt idx="2">
                  <c:v>9228.421076382796</c:v>
                </c:pt>
                <c:pt idx="3">
                  <c:v>4488.579907901786</c:v>
                </c:pt>
                <c:pt idx="4">
                  <c:v>2483.2089889589424</c:v>
                </c:pt>
                <c:pt idx="5">
                  <c:v>1488.6151332356878</c:v>
                </c:pt>
              </c:numCache>
            </c:numRef>
          </c:xVal>
          <c:yVal>
            <c:numRef>
              <c:f>Sheet1!$A$15:$A$20</c:f>
              <c:numCache>
                <c:ptCount val="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</c:numCache>
            </c:numRef>
          </c:yVal>
          <c:smooth val="0"/>
        </c:ser>
        <c:axId val="48023733"/>
        <c:axId val="29560414"/>
      </c:scatterChart>
      <c:valAx>
        <c:axId val="48023733"/>
        <c:scaling>
          <c:orientation val="minMax"/>
          <c:max val="5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Verdana"/>
                    <a:ea typeface="Verdana"/>
                    <a:cs typeface="Verdana"/>
                  </a:rPr>
                  <a:t>Mc (g/mole)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560414"/>
        <c:crosses val="autoZero"/>
        <c:crossBetween val="midCat"/>
        <c:dispUnits/>
      </c:valAx>
      <c:valAx>
        <c:axId val="29560414"/>
        <c:scaling>
          <c:orientation val="minMax"/>
          <c:max val="0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Verdana"/>
                    <a:ea typeface="Verdana"/>
                    <a:cs typeface="Verdana"/>
                  </a:rPr>
                  <a:t>volume fraction polymer in swollen 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023733"/>
        <c:crossesAt val="1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"/>
          <c:y val="0.26325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Verdana"/>
                <a:ea typeface="Verdana"/>
                <a:cs typeface="Verdana"/>
              </a:rPr>
              <a:t>hydrogel swelling vs. solvent quality</a:t>
            </a:r>
          </a:p>
        </c:rich>
      </c:tx>
      <c:layout>
        <c:manualLayout>
          <c:xMode val="factor"/>
          <c:yMode val="factor"/>
          <c:x val="-0.024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25"/>
          <c:y val="0.2075"/>
          <c:w val="0.85975"/>
          <c:h val="0.71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Sheet1!$L$13</c:f>
              <c:strCache>
                <c:ptCount val="1"/>
                <c:pt idx="0">
                  <c:v>0.5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Sheet1!$L$15:$L$75</c:f>
              <c:numCache>
                <c:ptCount val="21"/>
                <c:pt idx="1">
                  <c:v>49330.63259185365</c:v>
                </c:pt>
                <c:pt idx="2">
                  <c:v>45841.60295752795</c:v>
                </c:pt>
                <c:pt idx="3">
                  <c:v>39061.469350764084</c:v>
                </c:pt>
                <c:pt idx="4">
                  <c:v>30680.452901602246</c:v>
                </c:pt>
                <c:pt idx="5">
                  <c:v>22829.782981550896</c:v>
                </c:pt>
                <c:pt idx="6">
                  <c:v>16582.954074901336</c:v>
                </c:pt>
                <c:pt idx="7">
                  <c:v>12010.712973727988</c:v>
                </c:pt>
                <c:pt idx="8">
                  <c:v>8776.807253480682</c:v>
                </c:pt>
                <c:pt idx="9">
                  <c:v>6505.350887063742</c:v>
                </c:pt>
                <c:pt idx="10">
                  <c:v>4898.932076046297</c:v>
                </c:pt>
                <c:pt idx="11">
                  <c:v>3747.7488898460624</c:v>
                </c:pt>
                <c:pt idx="12">
                  <c:v>2909.8118342074476</c:v>
                </c:pt>
                <c:pt idx="13">
                  <c:v>2290.0169165640377</c:v>
                </c:pt>
                <c:pt idx="14">
                  <c:v>1824.4030265118233</c:v>
                </c:pt>
                <c:pt idx="15">
                  <c:v>1469.4822577995913</c:v>
                </c:pt>
                <c:pt idx="16">
                  <c:v>1195.271772579396</c:v>
                </c:pt>
                <c:pt idx="17">
                  <c:v>980.7870404169036</c:v>
                </c:pt>
                <c:pt idx="18">
                  <c:v>811.1180543000293</c:v>
                </c:pt>
                <c:pt idx="19">
                  <c:v>675.5147351430224</c:v>
                </c:pt>
                <c:pt idx="20">
                  <c:v>566.117612870609</c:v>
                </c:pt>
              </c:numCache>
            </c:numRef>
          </c:xVal>
          <c:yVal>
            <c:numRef>
              <c:f>Sheet1!$A$15:$A$35</c:f>
              <c:numCache>
                <c:ptCount val="2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0.145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Sheet1!$M$13</c:f>
              <c:strCache>
                <c:ptCount val="1"/>
                <c:pt idx="0">
                  <c:v>0.4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Sheet1!$M$15:$M$35</c:f>
              <c:numCache>
                <c:ptCount val="21"/>
                <c:pt idx="1">
                  <c:v>35271.26667519328</c:v>
                </c:pt>
                <c:pt idx="2">
                  <c:v>20567.95687318423</c:v>
                </c:pt>
                <c:pt idx="3">
                  <c:v>12446.270362781495</c:v>
                </c:pt>
                <c:pt idx="4">
                  <c:v>8050.887903529155</c:v>
                </c:pt>
                <c:pt idx="5">
                  <c:v>5517.312034278749</c:v>
                </c:pt>
                <c:pt idx="6">
                  <c:v>3956.933154609557</c:v>
                </c:pt>
                <c:pt idx="7">
                  <c:v>2940.4517859383245</c:v>
                </c:pt>
                <c:pt idx="8">
                  <c:v>2247.319185010691</c:v>
                </c:pt>
                <c:pt idx="9">
                  <c:v>1756.7845243887937</c:v>
                </c:pt>
                <c:pt idx="10">
                  <c:v>1398.8831196493977</c:v>
                </c:pt>
                <c:pt idx="11">
                  <c:v>1131.0575672895766</c:v>
                </c:pt>
                <c:pt idx="12">
                  <c:v>926.32725008623</c:v>
                </c:pt>
                <c:pt idx="13">
                  <c:v>766.9711543118262</c:v>
                </c:pt>
                <c:pt idx="14">
                  <c:v>640.9907079660327</c:v>
                </c:pt>
                <c:pt idx="15">
                  <c:v>540.0451440334386</c:v>
                </c:pt>
                <c:pt idx="16">
                  <c:v>458.20165363566826</c:v>
                </c:pt>
                <c:pt idx="17">
                  <c:v>391.1541410789132</c:v>
                </c:pt>
                <c:pt idx="18">
                  <c:v>335.7208612692451</c:v>
                </c:pt>
                <c:pt idx="19">
                  <c:v>289.5131553118735</c:v>
                </c:pt>
                <c:pt idx="20">
                  <c:v>250.71204609088295</c:v>
                </c:pt>
              </c:numCache>
            </c:numRef>
          </c:xVal>
          <c:yVal>
            <c:numRef>
              <c:f>Sheet1!$A$15:$A$35</c:f>
              <c:numCache>
                <c:ptCount val="2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0.145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Sheet1!$N$13</c:f>
              <c:strCache>
                <c:ptCount val="1"/>
                <c:pt idx="0">
                  <c:v>0.2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Sheet1!$N$15:$N$35</c:f>
              <c:numCache>
                <c:ptCount val="21"/>
                <c:pt idx="1">
                  <c:v>22465.69626900244</c:v>
                </c:pt>
                <c:pt idx="2">
                  <c:v>9781.916385631777</c:v>
                </c:pt>
                <c:pt idx="3">
                  <c:v>5267.74051050444</c:v>
                </c:pt>
                <c:pt idx="4">
                  <c:v>3252.6500372393934</c:v>
                </c:pt>
                <c:pt idx="5">
                  <c:v>2192.318154089532</c:v>
                </c:pt>
                <c:pt idx="6">
                  <c:v>1568.4868456281333</c:v>
                </c:pt>
                <c:pt idx="7">
                  <c:v>1171.3258844899176</c:v>
                </c:pt>
                <c:pt idx="8">
                  <c:v>903.301107691934</c:v>
                </c:pt>
                <c:pt idx="9">
                  <c:v>714.1703776060762</c:v>
                </c:pt>
                <c:pt idx="10">
                  <c:v>575.9321047108454</c:v>
                </c:pt>
                <c:pt idx="11">
                  <c:v>471.98058793165563</c:v>
                </c:pt>
                <c:pt idx="12">
                  <c:v>391.96216859159733</c:v>
                </c:pt>
                <c:pt idx="13">
                  <c:v>329.14940490584297</c:v>
                </c:pt>
                <c:pt idx="14">
                  <c:v>279.01738617886804</c:v>
                </c:pt>
                <c:pt idx="15">
                  <c:v>238.43201924592762</c:v>
                </c:pt>
                <c:pt idx="16">
                  <c:v>205.1670931997242</c:v>
                </c:pt>
                <c:pt idx="17">
                  <c:v>177.60626288045472</c:v>
                </c:pt>
                <c:pt idx="18">
                  <c:v>154.55322610966644</c:v>
                </c:pt>
                <c:pt idx="19">
                  <c:v>135.10741603455168</c:v>
                </c:pt>
                <c:pt idx="20">
                  <c:v>118.58058006727815</c:v>
                </c:pt>
              </c:numCache>
            </c:numRef>
          </c:xVal>
          <c:yVal>
            <c:numRef>
              <c:f>Sheet1!$A$15:$A$35</c:f>
              <c:numCache>
                <c:ptCount val="2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0.145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</c:numCache>
            </c:numRef>
          </c:yVal>
          <c:smooth val="0"/>
        </c:ser>
        <c:axId val="64717135"/>
        <c:axId val="45583304"/>
      </c:scatterChart>
      <c:valAx>
        <c:axId val="64717135"/>
        <c:scaling>
          <c:orientation val="minMax"/>
          <c:max val="5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Verdana"/>
                    <a:ea typeface="Verdana"/>
                    <a:cs typeface="Verdana"/>
                  </a:rPr>
                  <a:t>Mc (g/mole)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583304"/>
        <c:crosses val="autoZero"/>
        <c:crossBetween val="midCat"/>
        <c:dispUnits/>
      </c:valAx>
      <c:valAx>
        <c:axId val="45583304"/>
        <c:scaling>
          <c:orientation val="minMax"/>
          <c:max val="0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Verdana"/>
                    <a:ea typeface="Verdana"/>
                    <a:cs typeface="Verdana"/>
                  </a:rPr>
                  <a:t>volume fraction polymer in swollen 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17135"/>
        <c:crossesAt val="1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75"/>
          <c:y val="0.25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1066800</xdr:colOff>
      <xdr:row>21</xdr:row>
      <xdr:rowOff>0</xdr:rowOff>
    </xdr:from>
    <xdr:to>
      <xdr:col>10</xdr:col>
      <xdr:colOff>771525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6096000" y="3400425"/>
        <a:ext cx="41624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400050</xdr:colOff>
      <xdr:row>19</xdr:row>
      <xdr:rowOff>95250</xdr:rowOff>
    </xdr:from>
    <xdr:to>
      <xdr:col>19</xdr:col>
      <xdr:colOff>476250</xdr:colOff>
      <xdr:row>41</xdr:row>
      <xdr:rowOff>38100</xdr:rowOff>
    </xdr:to>
    <xdr:graphicFrame>
      <xdr:nvGraphicFramePr>
        <xdr:cNvPr id="2" name="Chart 2"/>
        <xdr:cNvGraphicFramePr/>
      </xdr:nvGraphicFramePr>
      <xdr:xfrm>
        <a:off x="13239750" y="3171825"/>
        <a:ext cx="426720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78"/>
  <sheetViews>
    <sheetView tabSelected="1" workbookViewId="0" topLeftCell="A1">
      <selection activeCell="C16" sqref="C16"/>
    </sheetView>
  </sheetViews>
  <sheetFormatPr defaultColWidth="9.00390625" defaultRowHeight="12.75"/>
  <cols>
    <col min="1" max="6" width="11.00390625" style="0" customWidth="1"/>
    <col min="7" max="7" width="14.125" style="0" customWidth="1"/>
    <col min="8" max="8" width="14.875" style="0" customWidth="1"/>
    <col min="9" max="9" width="15.125" style="0" customWidth="1"/>
    <col min="10" max="10" width="14.375" style="0" customWidth="1"/>
    <col min="11" max="16384" width="11.00390625" style="0" customWidth="1"/>
  </cols>
  <sheetData>
    <row r="5" ht="12.75">
      <c r="A5" t="s">
        <v>0</v>
      </c>
    </row>
    <row r="7" ht="12.75">
      <c r="A7" t="s">
        <v>1</v>
      </c>
    </row>
    <row r="8" spans="1:2" ht="12.75">
      <c r="A8" t="s">
        <v>2</v>
      </c>
      <c r="B8">
        <v>0.4</v>
      </c>
    </row>
    <row r="9" spans="1:2" ht="12.75">
      <c r="A9" t="s">
        <v>3</v>
      </c>
      <c r="B9">
        <v>0.869</v>
      </c>
    </row>
    <row r="10" spans="1:2" ht="12.75">
      <c r="A10" t="s">
        <v>4</v>
      </c>
      <c r="B10">
        <v>18</v>
      </c>
    </row>
    <row r="11" spans="1:2" ht="12.75">
      <c r="A11" t="s">
        <v>5</v>
      </c>
      <c r="B11">
        <v>150000</v>
      </c>
    </row>
    <row r="12" spans="1:12" ht="12.75">
      <c r="A12" t="s">
        <v>6</v>
      </c>
      <c r="B12">
        <v>0.5</v>
      </c>
      <c r="L12" t="s">
        <v>18</v>
      </c>
    </row>
    <row r="13" spans="2:14" ht="12.75">
      <c r="B13">
        <v>5</v>
      </c>
      <c r="G13" t="s">
        <v>13</v>
      </c>
      <c r="H13" s="1">
        <v>0.2</v>
      </c>
      <c r="I13">
        <v>0.1</v>
      </c>
      <c r="J13">
        <v>0.05</v>
      </c>
      <c r="L13">
        <v>0.5</v>
      </c>
      <c r="M13">
        <v>0.4</v>
      </c>
      <c r="N13">
        <v>0.2</v>
      </c>
    </row>
    <row r="14" spans="1:10" ht="12.75">
      <c r="A14" t="s">
        <v>7</v>
      </c>
      <c r="B14" t="s">
        <v>8</v>
      </c>
      <c r="C14" t="s">
        <v>9</v>
      </c>
      <c r="D14" t="s">
        <v>10</v>
      </c>
      <c r="E14" t="s">
        <v>11</v>
      </c>
      <c r="F14" t="s">
        <v>12</v>
      </c>
      <c r="G14" t="s">
        <v>15</v>
      </c>
      <c r="H14" t="s">
        <v>14</v>
      </c>
      <c r="I14" t="s">
        <v>16</v>
      </c>
      <c r="J14" t="s">
        <v>17</v>
      </c>
    </row>
    <row r="15" spans="1:7" ht="12.75">
      <c r="A15">
        <v>0</v>
      </c>
      <c r="B15">
        <f>$B$8*((POWER((A15/$B$8),0.333))-(0.5*(A15/$B$8)))</f>
        <v>0</v>
      </c>
      <c r="C15">
        <f>(LN(1-A15))+A15+($B$12*A15*A15)</f>
        <v>0</v>
      </c>
      <c r="D15">
        <f>$B$9/$B$10</f>
        <v>0.04827777777777778</v>
      </c>
      <c r="E15">
        <f>2/$B$11</f>
        <v>1.3333333333333333E-05</v>
      </c>
      <c r="F15" t="e">
        <f>E15-((D15*(C15/B15)))</f>
        <v>#DIV/0!</v>
      </c>
      <c r="G15" t="e">
        <f>1/F15</f>
        <v>#DIV/0!</v>
      </c>
    </row>
    <row r="16" spans="1:14" ht="12.75">
      <c r="A16">
        <v>0.01</v>
      </c>
      <c r="B16">
        <f>$B$8*((POWER((A16/$B$8),0.333))-(0.5*(A16/$B$8)))</f>
        <v>0.11210461597207591</v>
      </c>
      <c r="C16">
        <f aca="true" t="shared" si="0" ref="C16:C35">(LN(1-A16))+A16+($B$12*A16*A16)</f>
        <v>-3.3585350145037867E-07</v>
      </c>
      <c r="D16">
        <f aca="true" t="shared" si="1" ref="D16:D35">$B$9/$B$10</f>
        <v>0.04827777777777778</v>
      </c>
      <c r="E16">
        <f aca="true" t="shared" si="2" ref="E16:E35">2/$B$11</f>
        <v>1.3333333333333333E-05</v>
      </c>
      <c r="F16">
        <f aca="true" t="shared" si="3" ref="F16:F75">E16-((D16*(C16/B16)))</f>
        <v>1.34779684187695E-05</v>
      </c>
      <c r="G16">
        <f aca="true" t="shared" si="4" ref="G16:G35">1/F16</f>
        <v>74195.15827084103</v>
      </c>
      <c r="H16">
        <v>35271.26667519328</v>
      </c>
      <c r="I16">
        <v>29539.77269684537</v>
      </c>
      <c r="J16">
        <v>22897.33617885505</v>
      </c>
      <c r="L16">
        <v>49330.63259185365</v>
      </c>
      <c r="M16">
        <v>35271.26667519328</v>
      </c>
      <c r="N16">
        <v>22465.69626900244</v>
      </c>
    </row>
    <row r="17" spans="1:14" ht="12.75">
      <c r="A17">
        <v>0.02</v>
      </c>
      <c r="B17">
        <f aca="true" t="shared" si="5" ref="B17:B75">$B$8*((POWER((A17/$B$8),0.333))-(0.5*(A17/$B$8)))</f>
        <v>0.13750848506865387</v>
      </c>
      <c r="C17">
        <f t="shared" si="0"/>
        <v>-2.707317519465459E-06</v>
      </c>
      <c r="D17">
        <f t="shared" si="1"/>
        <v>0.04827777777777778</v>
      </c>
      <c r="E17">
        <f t="shared" si="2"/>
        <v>1.3333333333333333E-05</v>
      </c>
      <c r="F17">
        <f t="shared" si="3"/>
        <v>1.4283843940103394E-05</v>
      </c>
      <c r="G17">
        <f t="shared" si="4"/>
        <v>70009.16589353057</v>
      </c>
      <c r="H17">
        <v>20567.95687318423</v>
      </c>
      <c r="I17">
        <v>14512.030450332184</v>
      </c>
      <c r="J17">
        <v>9228.421076382796</v>
      </c>
      <c r="L17">
        <v>45841.60295752795</v>
      </c>
      <c r="M17">
        <v>20567.95687318423</v>
      </c>
      <c r="N17">
        <v>9781.916385631777</v>
      </c>
    </row>
    <row r="18" spans="1:14" ht="12.75">
      <c r="A18">
        <v>0.03</v>
      </c>
      <c r="B18">
        <f t="shared" si="5"/>
        <v>0.1538322436854853</v>
      </c>
      <c r="C18">
        <f t="shared" si="0"/>
        <v>-9.207484708575043E-06</v>
      </c>
      <c r="D18">
        <f t="shared" si="1"/>
        <v>0.04827777777777778</v>
      </c>
      <c r="E18">
        <f t="shared" si="2"/>
        <v>1.3333333333333333E-05</v>
      </c>
      <c r="F18">
        <f t="shared" si="3"/>
        <v>1.6222954455688548E-05</v>
      </c>
      <c r="G18">
        <f t="shared" si="4"/>
        <v>61641.05328233551</v>
      </c>
      <c r="H18">
        <v>12446.270362781495</v>
      </c>
      <c r="I18">
        <v>7933.249834881097</v>
      </c>
      <c r="J18">
        <v>4488.579907901786</v>
      </c>
      <c r="L18">
        <v>39061.469350764084</v>
      </c>
      <c r="M18">
        <v>12446.270362781495</v>
      </c>
      <c r="N18">
        <v>5267.74051050444</v>
      </c>
    </row>
    <row r="19" spans="1:14" ht="12.75">
      <c r="A19">
        <v>0.04</v>
      </c>
      <c r="B19">
        <f t="shared" si="5"/>
        <v>0.16580611008909976</v>
      </c>
      <c r="C19">
        <f t="shared" si="0"/>
        <v>-2.19945202551648E-05</v>
      </c>
      <c r="D19">
        <f t="shared" si="1"/>
        <v>0.04827777777777778</v>
      </c>
      <c r="E19">
        <f t="shared" si="2"/>
        <v>1.3333333333333333E-05</v>
      </c>
      <c r="F19">
        <f t="shared" si="3"/>
        <v>1.9737479481126503E-05</v>
      </c>
      <c r="G19">
        <f t="shared" si="4"/>
        <v>50665.03050484366</v>
      </c>
      <c r="H19">
        <v>8050.887903529155</v>
      </c>
      <c r="I19">
        <v>4801.409441145516</v>
      </c>
      <c r="J19">
        <v>2483.2089889589424</v>
      </c>
      <c r="L19">
        <v>30680.452901602246</v>
      </c>
      <c r="M19">
        <v>8050.887903529155</v>
      </c>
      <c r="N19">
        <v>3252.6500372393934</v>
      </c>
    </row>
    <row r="20" spans="1:14" ht="12.75">
      <c r="A20">
        <v>0.05</v>
      </c>
      <c r="B20">
        <f t="shared" si="5"/>
        <v>0.1751386774925161</v>
      </c>
      <c r="C20">
        <f t="shared" si="0"/>
        <v>-4.329438755057511E-05</v>
      </c>
      <c r="D20">
        <f t="shared" si="1"/>
        <v>0.04827777777777778</v>
      </c>
      <c r="E20">
        <f t="shared" si="2"/>
        <v>1.3333333333333333E-05</v>
      </c>
      <c r="F20">
        <f t="shared" si="3"/>
        <v>2.526762935016245E-05</v>
      </c>
      <c r="G20">
        <f t="shared" si="4"/>
        <v>39576.3285166905</v>
      </c>
      <c r="H20">
        <v>5517.312034278749</v>
      </c>
      <c r="I20">
        <v>3129.024532272516</v>
      </c>
      <c r="J20">
        <v>1488.6151332356878</v>
      </c>
      <c r="L20">
        <v>22829.782981550896</v>
      </c>
      <c r="M20">
        <v>5517.312034278749</v>
      </c>
      <c r="N20">
        <v>2192.318154089532</v>
      </c>
    </row>
    <row r="21" spans="1:14" ht="12.75">
      <c r="A21">
        <v>0.06</v>
      </c>
      <c r="B21">
        <f t="shared" si="5"/>
        <v>0.18266615572802228</v>
      </c>
      <c r="C21">
        <f t="shared" si="0"/>
        <v>-7.540371808753164E-05</v>
      </c>
      <c r="D21">
        <f t="shared" si="1"/>
        <v>0.04827777777777778</v>
      </c>
      <c r="E21">
        <f t="shared" si="2"/>
        <v>1.3333333333333333E-05</v>
      </c>
      <c r="F21">
        <f t="shared" si="3"/>
        <v>3.326216979972427E-05</v>
      </c>
      <c r="G21">
        <f t="shared" si="4"/>
        <v>30064.184207498383</v>
      </c>
      <c r="H21">
        <v>3956.933154609557</v>
      </c>
      <c r="I21">
        <v>2150.541854289464</v>
      </c>
      <c r="L21">
        <v>16582.954074901336</v>
      </c>
      <c r="M21">
        <v>3956.933154609557</v>
      </c>
      <c r="N21">
        <v>1568.4868456281333</v>
      </c>
    </row>
    <row r="22" spans="1:14" ht="12.75">
      <c r="A22">
        <v>0.07</v>
      </c>
      <c r="B22">
        <f t="shared" si="5"/>
        <v>0.18886781555070292</v>
      </c>
      <c r="C22">
        <f t="shared" si="0"/>
        <v>-0.00012069283483549147</v>
      </c>
      <c r="D22">
        <f t="shared" si="1"/>
        <v>0.04827777777777778</v>
      </c>
      <c r="E22">
        <f t="shared" si="2"/>
        <v>1.3333333333333333E-05</v>
      </c>
      <c r="F22">
        <f t="shared" si="3"/>
        <v>4.418444389744981E-05</v>
      </c>
      <c r="G22">
        <f t="shared" si="4"/>
        <v>22632.399817477773</v>
      </c>
      <c r="H22">
        <v>2940.4517859383245</v>
      </c>
      <c r="I22">
        <v>1537.0209463742578</v>
      </c>
      <c r="L22">
        <v>12010.712973727988</v>
      </c>
      <c r="M22">
        <v>2940.4517859383245</v>
      </c>
      <c r="N22">
        <v>1171.3258844899176</v>
      </c>
    </row>
    <row r="23" spans="1:14" ht="12.75">
      <c r="A23">
        <v>0.08</v>
      </c>
      <c r="B23">
        <f t="shared" si="5"/>
        <v>0.19404694672563705</v>
      </c>
      <c r="C23">
        <f t="shared" si="0"/>
        <v>-0.00018160893905101163</v>
      </c>
      <c r="D23">
        <f t="shared" si="1"/>
        <v>0.04827777777777778</v>
      </c>
      <c r="E23">
        <f t="shared" si="2"/>
        <v>1.3333333333333333E-05</v>
      </c>
      <c r="F23">
        <f t="shared" si="3"/>
        <v>5.851660547396302E-05</v>
      </c>
      <c r="G23">
        <f t="shared" si="4"/>
        <v>17089.166261446084</v>
      </c>
      <c r="H23">
        <v>2247.319185010691</v>
      </c>
      <c r="I23">
        <v>1131.4077483185872</v>
      </c>
      <c r="L23">
        <v>8776.807253480682</v>
      </c>
      <c r="M23">
        <v>2247.319185010691</v>
      </c>
      <c r="N23">
        <v>903.301107691934</v>
      </c>
    </row>
    <row r="24" spans="1:14" ht="12.75">
      <c r="A24">
        <v>0.09</v>
      </c>
      <c r="B24">
        <f t="shared" si="5"/>
        <v>0.1984090771850707</v>
      </c>
      <c r="C24">
        <f t="shared" si="0"/>
        <v>-0.000260679471241294</v>
      </c>
      <c r="D24">
        <f t="shared" si="1"/>
        <v>0.04827777777777778</v>
      </c>
      <c r="E24">
        <f t="shared" si="2"/>
        <v>1.3333333333333333E-05</v>
      </c>
      <c r="F24">
        <f t="shared" si="3"/>
        <v>7.676301993016595E-05</v>
      </c>
      <c r="G24">
        <f t="shared" si="4"/>
        <v>13027.106032432486</v>
      </c>
      <c r="H24">
        <v>1756.7845243887937</v>
      </c>
      <c r="I24">
        <v>851.9181887811271</v>
      </c>
      <c r="L24">
        <v>6505.350887063742</v>
      </c>
      <c r="M24">
        <v>1756.7845243887937</v>
      </c>
      <c r="N24">
        <v>714.1703776060762</v>
      </c>
    </row>
    <row r="25" spans="1:14" ht="12.75">
      <c r="A25">
        <v>0.1</v>
      </c>
      <c r="B25">
        <f t="shared" si="5"/>
        <v>0.20210067831659712</v>
      </c>
      <c r="C25">
        <f t="shared" si="0"/>
        <v>-0.00036051565782627484</v>
      </c>
      <c r="D25">
        <f t="shared" si="1"/>
        <v>0.04827777777777778</v>
      </c>
      <c r="E25">
        <f t="shared" si="2"/>
        <v>1.3333333333333333E-05</v>
      </c>
      <c r="F25">
        <f t="shared" si="3"/>
        <v>9.945325613082613E-05</v>
      </c>
      <c r="G25">
        <f t="shared" si="4"/>
        <v>10054.974959136045</v>
      </c>
      <c r="H25">
        <v>1398.8831196493977</v>
      </c>
      <c r="I25">
        <v>652.8761533395807</v>
      </c>
      <c r="L25">
        <v>4898.932076046297</v>
      </c>
      <c r="M25">
        <v>1398.8831196493977</v>
      </c>
      <c r="N25">
        <v>575.9321047108454</v>
      </c>
    </row>
    <row r="26" spans="1:14" ht="12.75">
      <c r="A26">
        <v>0.11</v>
      </c>
      <c r="B26">
        <f t="shared" si="5"/>
        <v>0.20523024965732556</v>
      </c>
      <c r="C26">
        <f t="shared" si="0"/>
        <v>-0.000483816255951508</v>
      </c>
      <c r="D26">
        <f t="shared" si="1"/>
        <v>0.04827777777777778</v>
      </c>
      <c r="E26">
        <f t="shared" si="2"/>
        <v>1.3333333333333333E-05</v>
      </c>
      <c r="F26">
        <f t="shared" si="3"/>
        <v>0.0001271448875710915</v>
      </c>
      <c r="G26">
        <f t="shared" si="4"/>
        <v>7865.042937262124</v>
      </c>
      <c r="H26">
        <v>1131.0575672895766</v>
      </c>
      <c r="L26">
        <v>3747.7488898460624</v>
      </c>
      <c r="M26">
        <v>1131.0575672895766</v>
      </c>
      <c r="N26">
        <v>471.98058793165563</v>
      </c>
    </row>
    <row r="27" spans="1:14" ht="12.75">
      <c r="A27">
        <v>0.12</v>
      </c>
      <c r="B27">
        <f t="shared" si="5"/>
        <v>0.20788066547517922</v>
      </c>
      <c r="C27">
        <f t="shared" si="0"/>
        <v>-0.0006333715098848901</v>
      </c>
      <c r="D27">
        <f t="shared" si="1"/>
        <v>0.04827777777777778</v>
      </c>
      <c r="E27">
        <f t="shared" si="2"/>
        <v>1.3333333333333333E-05</v>
      </c>
      <c r="F27">
        <f t="shared" si="3"/>
        <v>0.0001604262288419311</v>
      </c>
      <c r="G27">
        <f t="shared" si="4"/>
        <v>6233.394671299702</v>
      </c>
      <c r="H27">
        <v>926.32725008623</v>
      </c>
      <c r="L27">
        <v>2909.8118342074476</v>
      </c>
      <c r="M27">
        <v>926.32725008623</v>
      </c>
      <c r="N27">
        <v>391.96216859159733</v>
      </c>
    </row>
    <row r="28" spans="1:14" ht="12.75">
      <c r="A28">
        <v>0.13</v>
      </c>
      <c r="B28">
        <f t="shared" si="5"/>
        <v>0.2101168248030273</v>
      </c>
      <c r="C28">
        <f t="shared" si="0"/>
        <v>-0.00081206733350765</v>
      </c>
      <c r="D28">
        <f t="shared" si="1"/>
        <v>0.04827777777777778</v>
      </c>
      <c r="E28">
        <f t="shared" si="2"/>
        <v>1.3333333333333333E-05</v>
      </c>
      <c r="F28">
        <f t="shared" si="3"/>
        <v>0.00019991908773175993</v>
      </c>
      <c r="G28">
        <f t="shared" si="4"/>
        <v>5002.023625386602</v>
      </c>
      <c r="H28">
        <v>766.9711543118262</v>
      </c>
      <c r="L28">
        <v>2290.0169165640377</v>
      </c>
      <c r="M28">
        <v>766.9711543118262</v>
      </c>
      <c r="N28">
        <v>329.14940490584297</v>
      </c>
    </row>
    <row r="29" spans="1:14" ht="12.75">
      <c r="A29">
        <v>0.145</v>
      </c>
      <c r="B29">
        <f t="shared" si="5"/>
        <v>0.21280511573951513</v>
      </c>
      <c r="C29">
        <f t="shared" si="0"/>
        <v>-0.0011413100453768563</v>
      </c>
      <c r="D29">
        <f t="shared" si="1"/>
        <v>0.04827777777777778</v>
      </c>
      <c r="E29">
        <f t="shared" si="2"/>
        <v>1.3333333333333333E-05</v>
      </c>
      <c r="F29">
        <f t="shared" si="3"/>
        <v>0.0002722552702180396</v>
      </c>
      <c r="G29">
        <f t="shared" si="4"/>
        <v>3673.023479762707</v>
      </c>
      <c r="H29">
        <v>640.9907079660327</v>
      </c>
      <c r="L29">
        <v>1824.4030265118233</v>
      </c>
      <c r="M29">
        <v>640.9907079660327</v>
      </c>
      <c r="N29">
        <v>279.01738617886804</v>
      </c>
    </row>
    <row r="30" spans="1:14" ht="12.75">
      <c r="A30">
        <v>0.15</v>
      </c>
      <c r="B30">
        <f t="shared" si="5"/>
        <v>0.21354423618420443</v>
      </c>
      <c r="C30">
        <f t="shared" si="0"/>
        <v>-0.0012689294977749448</v>
      </c>
      <c r="D30">
        <f t="shared" si="1"/>
        <v>0.04827777777777778</v>
      </c>
      <c r="E30">
        <f t="shared" si="2"/>
        <v>1.3333333333333333E-05</v>
      </c>
      <c r="F30">
        <f t="shared" si="3"/>
        <v>0.0003002111128693813</v>
      </c>
      <c r="G30">
        <f t="shared" si="4"/>
        <v>3330.9892843143666</v>
      </c>
      <c r="H30">
        <v>540.0451440334386</v>
      </c>
      <c r="L30">
        <v>1469.4822577995913</v>
      </c>
      <c r="M30">
        <v>540.0451440334386</v>
      </c>
      <c r="N30">
        <v>238.43201924592762</v>
      </c>
    </row>
    <row r="31" spans="1:14" ht="12.75">
      <c r="A31">
        <v>0.16</v>
      </c>
      <c r="B31">
        <f t="shared" si="5"/>
        <v>0.21481255081076422</v>
      </c>
      <c r="C31">
        <f t="shared" si="0"/>
        <v>-0.0015533871447777955</v>
      </c>
      <c r="D31">
        <f t="shared" si="1"/>
        <v>0.04827777777777778</v>
      </c>
      <c r="E31">
        <f t="shared" si="2"/>
        <v>1.3333333333333333E-05</v>
      </c>
      <c r="F31">
        <f t="shared" si="3"/>
        <v>0.000362447382281544</v>
      </c>
      <c r="G31">
        <f t="shared" si="4"/>
        <v>2759.021167997329</v>
      </c>
      <c r="H31">
        <v>458.20165363566826</v>
      </c>
      <c r="L31">
        <v>1195.271772579396</v>
      </c>
      <c r="M31">
        <v>458.20165363566826</v>
      </c>
      <c r="N31">
        <v>205.1670931997242</v>
      </c>
    </row>
    <row r="32" spans="1:14" ht="12.75">
      <c r="A32">
        <v>0.17</v>
      </c>
      <c r="B32">
        <f t="shared" si="5"/>
        <v>0.21582470884201235</v>
      </c>
      <c r="C32">
        <f t="shared" si="0"/>
        <v>-0.0018795781914934685</v>
      </c>
      <c r="D32">
        <f t="shared" si="1"/>
        <v>0.04827777777777778</v>
      </c>
      <c r="E32">
        <f t="shared" si="2"/>
        <v>1.3333333333333333E-05</v>
      </c>
      <c r="F32">
        <f t="shared" si="3"/>
        <v>0.00043377573185084426</v>
      </c>
      <c r="G32">
        <f t="shared" si="4"/>
        <v>2305.338742057277</v>
      </c>
      <c r="H32">
        <v>391.1541410789132</v>
      </c>
      <c r="L32">
        <v>980.7870404169036</v>
      </c>
      <c r="M32">
        <v>391.1541410789132</v>
      </c>
      <c r="N32">
        <v>177.60626288045472</v>
      </c>
    </row>
    <row r="33" spans="1:14" ht="12.75">
      <c r="A33">
        <v>0.18</v>
      </c>
      <c r="B33">
        <f t="shared" si="5"/>
        <v>0.21660537101364552</v>
      </c>
      <c r="C33">
        <f t="shared" si="0"/>
        <v>-0.0022509387238381848</v>
      </c>
      <c r="D33">
        <f t="shared" si="1"/>
        <v>0.04827777777777778</v>
      </c>
      <c r="E33">
        <f t="shared" si="2"/>
        <v>1.3333333333333333E-05</v>
      </c>
      <c r="F33">
        <f t="shared" si="3"/>
        <v>0.0005150305857713103</v>
      </c>
      <c r="G33">
        <f t="shared" si="4"/>
        <v>1941.6322595723107</v>
      </c>
      <c r="H33">
        <v>335.7208612692451</v>
      </c>
      <c r="L33">
        <v>811.1180543000293</v>
      </c>
      <c r="M33">
        <v>335.7208612692451</v>
      </c>
      <c r="N33">
        <v>154.55322610966644</v>
      </c>
    </row>
    <row r="34" spans="1:14" ht="12.75">
      <c r="A34">
        <v>0.19</v>
      </c>
      <c r="B34">
        <f t="shared" si="5"/>
        <v>0.21717560591642232</v>
      </c>
      <c r="C34">
        <f t="shared" si="0"/>
        <v>-0.0026710313156525327</v>
      </c>
      <c r="D34">
        <f t="shared" si="1"/>
        <v>0.04827777777777778</v>
      </c>
      <c r="E34">
        <f t="shared" si="2"/>
        <v>1.3333333333333333E-05</v>
      </c>
      <c r="F34">
        <f t="shared" si="3"/>
        <v>0.0006070991743467294</v>
      </c>
      <c r="G34">
        <f t="shared" si="4"/>
        <v>1647.177334866338</v>
      </c>
      <c r="H34">
        <v>289.5131553118735</v>
      </c>
      <c r="L34">
        <v>675.5147351430224</v>
      </c>
      <c r="M34">
        <v>289.5131553118735</v>
      </c>
      <c r="N34">
        <v>135.10741603455168</v>
      </c>
    </row>
    <row r="35" spans="1:14" ht="12.75">
      <c r="A35">
        <v>0.2</v>
      </c>
      <c r="B35">
        <f t="shared" si="5"/>
        <v>0.21755357237266099</v>
      </c>
      <c r="C35">
        <f t="shared" si="0"/>
        <v>-0.0031435513142096944</v>
      </c>
      <c r="D35">
        <f t="shared" si="1"/>
        <v>0.04827777777777778</v>
      </c>
      <c r="E35">
        <f t="shared" si="2"/>
        <v>1.3333333333333333E-05</v>
      </c>
      <c r="F35">
        <f t="shared" si="3"/>
        <v>0.0007109255177562649</v>
      </c>
      <c r="G35">
        <f t="shared" si="4"/>
        <v>1406.617113922252</v>
      </c>
      <c r="H35">
        <v>250.71204609088295</v>
      </c>
      <c r="L35">
        <v>566.117612870609</v>
      </c>
      <c r="M35">
        <v>250.71204609088295</v>
      </c>
      <c r="N35">
        <v>118.58058006727815</v>
      </c>
    </row>
    <row r="36" spans="1:7" ht="12.75">
      <c r="A36">
        <v>0.21</v>
      </c>
      <c r="B36">
        <f t="shared" si="5"/>
        <v>0.21775504491988762</v>
      </c>
      <c r="C36">
        <f aca="true" t="shared" si="6" ref="C36:C55">(LN(1-A36))+A36+($B$12*A36*A36)</f>
        <v>-0.0036723335210698434</v>
      </c>
      <c r="D36">
        <f aca="true" t="shared" si="7" ref="D36:D75">$B$9/$B$10</f>
        <v>0.04827777777777778</v>
      </c>
      <c r="E36">
        <f aca="true" t="shared" si="8" ref="E36:E75">2/$B$11</f>
        <v>1.3333333333333333E-05</v>
      </c>
      <c r="F36">
        <f t="shared" si="3"/>
        <v>0.0008275147072772533</v>
      </c>
      <c r="G36">
        <f aca="true" t="shared" si="9" ref="G36:G75">1/F36</f>
        <v>1208.4377367627337</v>
      </c>
    </row>
    <row r="37" spans="1:7" ht="12.75">
      <c r="A37">
        <v>0.22</v>
      </c>
      <c r="B37">
        <f t="shared" si="5"/>
        <v>0.2177938241575637</v>
      </c>
      <c r="C37">
        <f t="shared" si="6"/>
        <v>-0.004261359298499606</v>
      </c>
      <c r="D37">
        <f t="shared" si="7"/>
        <v>0.04827777777777778</v>
      </c>
      <c r="E37">
        <f t="shared" si="8"/>
        <v>1.3333333333333333E-05</v>
      </c>
      <c r="F37">
        <f t="shared" si="3"/>
        <v>0.0009579375159358467</v>
      </c>
      <c r="G37">
        <f t="shared" si="9"/>
        <v>1043.9094234899662</v>
      </c>
    </row>
    <row r="38" spans="1:7" ht="12.75">
      <c r="A38">
        <v>0.23</v>
      </c>
      <c r="B38">
        <f t="shared" si="5"/>
        <v>0.21768206122245515</v>
      </c>
      <c r="C38">
        <f t="shared" si="6"/>
        <v>-0.004914764134407501</v>
      </c>
      <c r="D38">
        <f t="shared" si="7"/>
        <v>0.04827777777777778</v>
      </c>
      <c r="E38">
        <f t="shared" si="8"/>
        <v>1.3333333333333333E-05</v>
      </c>
      <c r="F38">
        <f t="shared" si="3"/>
        <v>0.001103335372907192</v>
      </c>
      <c r="G38">
        <f t="shared" si="9"/>
        <v>906.3427354504983</v>
      </c>
    </row>
    <row r="39" spans="1:7" ht="12.75">
      <c r="A39">
        <v>0.24</v>
      </c>
      <c r="B39">
        <f t="shared" si="5"/>
        <v>0.21743051728079596</v>
      </c>
      <c r="C39">
        <f t="shared" si="6"/>
        <v>-0.005636845701760311</v>
      </c>
      <c r="D39">
        <f t="shared" si="7"/>
        <v>0.04827777777777778</v>
      </c>
      <c r="E39">
        <f t="shared" si="8"/>
        <v>1.3333333333333333E-05</v>
      </c>
      <c r="F39">
        <f t="shared" si="3"/>
        <v>0.0012649257388546065</v>
      </c>
      <c r="G39">
        <f t="shared" si="9"/>
        <v>790.5602434064648</v>
      </c>
    </row>
    <row r="40" spans="1:7" ht="12.75">
      <c r="A40">
        <v>0.25</v>
      </c>
      <c r="B40">
        <f t="shared" si="5"/>
        <v>0.21704877319272176</v>
      </c>
      <c r="C40">
        <f t="shared" si="6"/>
        <v>-0.006432072451780901</v>
      </c>
      <c r="D40">
        <f t="shared" si="7"/>
        <v>0.04827777777777778</v>
      </c>
      <c r="E40">
        <f t="shared" si="8"/>
        <v>1.3333333333333333E-05</v>
      </c>
      <c r="F40">
        <f t="shared" si="3"/>
        <v>0.0014440079227811277</v>
      </c>
      <c r="G40">
        <f t="shared" si="9"/>
        <v>692.5169759969335</v>
      </c>
    </row>
    <row r="41" spans="1:7" ht="12.75">
      <c r="A41">
        <v>0.26</v>
      </c>
      <c r="B41">
        <f t="shared" si="5"/>
        <v>0.2165454005098294</v>
      </c>
      <c r="C41">
        <f t="shared" si="6"/>
        <v>-0.0073050927839216</v>
      </c>
      <c r="D41">
        <f t="shared" si="7"/>
        <v>0.04827777777777778</v>
      </c>
      <c r="E41">
        <f t="shared" si="8"/>
        <v>1.3333333333333333E-05</v>
      </c>
      <c r="F41">
        <f t="shared" si="3"/>
        <v>0.0016419693848859801</v>
      </c>
      <c r="G41">
        <f t="shared" si="9"/>
        <v>609.0247535702018</v>
      </c>
    </row>
    <row r="42" spans="1:7" ht="12.75">
      <c r="A42">
        <v>0.27</v>
      </c>
      <c r="B42">
        <f t="shared" si="5"/>
        <v>0.21592810213705232</v>
      </c>
      <c r="C42">
        <f t="shared" si="6"/>
        <v>-0.00826074483970022</v>
      </c>
      <c r="D42">
        <f t="shared" si="7"/>
        <v>0.04827777777777778</v>
      </c>
      <c r="E42">
        <f t="shared" si="8"/>
        <v>1.3333333333333333E-05</v>
      </c>
      <c r="F42">
        <f t="shared" si="3"/>
        <v>0.0018602925744090582</v>
      </c>
      <c r="G42">
        <f t="shared" si="9"/>
        <v>537.5498530480672</v>
      </c>
    </row>
    <row r="43" spans="1:7" ht="12.75">
      <c r="A43">
        <v>0.28</v>
      </c>
      <c r="B43">
        <f t="shared" si="5"/>
        <v>0.2152038289552901</v>
      </c>
      <c r="C43">
        <f t="shared" si="6"/>
        <v>-0.00930406697203607</v>
      </c>
      <c r="D43">
        <f t="shared" si="7"/>
        <v>0.04827777777777778</v>
      </c>
      <c r="E43">
        <f t="shared" si="8"/>
        <v>1.3333333333333333E-05</v>
      </c>
      <c r="F43">
        <f t="shared" si="3"/>
        <v>0.0021005623565624643</v>
      </c>
      <c r="G43">
        <f t="shared" si="9"/>
        <v>476.0629918344741</v>
      </c>
    </row>
    <row r="44" spans="1:7" ht="12.75">
      <c r="A44">
        <v>0.225</v>
      </c>
      <c r="B44">
        <f t="shared" si="5"/>
        <v>0.21775605798080333</v>
      </c>
      <c r="C44">
        <f t="shared" si="6"/>
        <v>-0.004579749628790028</v>
      </c>
      <c r="D44">
        <f t="shared" si="7"/>
        <v>0.04827777777777778</v>
      </c>
      <c r="E44">
        <f t="shared" si="8"/>
        <v>1.3333333333333333E-05</v>
      </c>
      <c r="F44">
        <f t="shared" si="3"/>
        <v>0.001028690319985235</v>
      </c>
      <c r="G44">
        <f t="shared" si="9"/>
        <v>972.1098571379122</v>
      </c>
    </row>
    <row r="45" spans="1:7" ht="12.75">
      <c r="A45">
        <v>0.25</v>
      </c>
      <c r="B45">
        <f t="shared" si="5"/>
        <v>0.21704877319272176</v>
      </c>
      <c r="C45">
        <f t="shared" si="6"/>
        <v>-0.006432072451780901</v>
      </c>
      <c r="D45">
        <f t="shared" si="7"/>
        <v>0.04827777777777778</v>
      </c>
      <c r="E45">
        <f t="shared" si="8"/>
        <v>1.3333333333333333E-05</v>
      </c>
      <c r="F45">
        <f t="shared" si="3"/>
        <v>0.0014440079227811277</v>
      </c>
      <c r="G45">
        <f t="shared" si="9"/>
        <v>692.5169759969335</v>
      </c>
    </row>
    <row r="46" spans="1:7" ht="12.75">
      <c r="A46">
        <v>0.275</v>
      </c>
      <c r="B46">
        <f t="shared" si="5"/>
        <v>0.21557892956614788</v>
      </c>
      <c r="C46">
        <f t="shared" si="6"/>
        <v>-0.008771124127462303</v>
      </c>
      <c r="D46">
        <f t="shared" si="7"/>
        <v>0.04827777777777778</v>
      </c>
      <c r="E46">
        <f t="shared" si="8"/>
        <v>1.3333333333333333E-05</v>
      </c>
      <c r="F46">
        <f t="shared" si="3"/>
        <v>0.0019775808706001853</v>
      </c>
      <c r="G46">
        <f t="shared" si="9"/>
        <v>505.66832176956956</v>
      </c>
    </row>
    <row r="47" spans="1:10" ht="12.75">
      <c r="A47">
        <v>0.3</v>
      </c>
      <c r="B47">
        <f t="shared" si="5"/>
        <v>0.21345897043864712</v>
      </c>
      <c r="C47">
        <f t="shared" si="6"/>
        <v>-0.01167494393873246</v>
      </c>
      <c r="D47">
        <f t="shared" si="7"/>
        <v>0.04827777777777778</v>
      </c>
      <c r="E47">
        <f t="shared" si="8"/>
        <v>1.3333333333333333E-05</v>
      </c>
      <c r="F47">
        <f t="shared" si="3"/>
        <v>0.0026538424104823877</v>
      </c>
      <c r="G47">
        <f t="shared" si="9"/>
        <v>376.8121257125552</v>
      </c>
      <c r="H47">
        <v>44208.658932166094</v>
      </c>
      <c r="I47">
        <v>-64615.70290471985</v>
      </c>
      <c r="J47">
        <v>60578.503978431494</v>
      </c>
    </row>
    <row r="48" spans="1:10" ht="12.75">
      <c r="A48">
        <v>0.325</v>
      </c>
      <c r="B48">
        <f t="shared" si="5"/>
        <v>0.2107769504506213</v>
      </c>
      <c r="C48">
        <f t="shared" si="6"/>
        <v>-0.015230088109607166</v>
      </c>
      <c r="D48">
        <f t="shared" si="7"/>
        <v>0.04827777777777778</v>
      </c>
      <c r="E48">
        <f t="shared" si="8"/>
        <v>1.3333333333333333E-05</v>
      </c>
      <c r="F48">
        <f t="shared" si="3"/>
        <v>0.003501735683398851</v>
      </c>
      <c r="G48">
        <f t="shared" si="9"/>
        <v>285.57266750338533</v>
      </c>
      <c r="H48">
        <v>42457.576516287074</v>
      </c>
      <c r="I48">
        <v>469504.33365174383</v>
      </c>
      <c r="J48">
        <v>61443.20602713883</v>
      </c>
    </row>
    <row r="49" spans="1:10" ht="12.75">
      <c r="A49">
        <v>0.35</v>
      </c>
      <c r="B49">
        <f t="shared" si="5"/>
        <v>0.2076032660244585</v>
      </c>
      <c r="C49">
        <f t="shared" si="6"/>
        <v>-0.019532916092454257</v>
      </c>
      <c r="D49">
        <f t="shared" si="7"/>
        <v>0.04827777777777778</v>
      </c>
      <c r="E49">
        <f t="shared" si="8"/>
        <v>1.3333333333333333E-05</v>
      </c>
      <c r="F49">
        <f t="shared" si="3"/>
        <v>0.004555678935701589</v>
      </c>
      <c r="G49">
        <f t="shared" si="9"/>
        <v>219.50625013612748</v>
      </c>
      <c r="H49">
        <v>40293.6010910579</v>
      </c>
      <c r="I49">
        <v>158215.84277616316</v>
      </c>
      <c r="J49">
        <v>62508.23106509599</v>
      </c>
    </row>
    <row r="50" spans="1:10" ht="12.75">
      <c r="A50">
        <v>0.375</v>
      </c>
      <c r="B50">
        <f t="shared" si="5"/>
        <v>0.20399518619974455</v>
      </c>
      <c r="C50">
        <f t="shared" si="6"/>
        <v>-0.024691129245735577</v>
      </c>
      <c r="D50">
        <f t="shared" si="7"/>
        <v>0.04827777777777778</v>
      </c>
      <c r="E50">
        <f t="shared" si="8"/>
        <v>1.3333333333333333E-05</v>
      </c>
      <c r="F50">
        <f t="shared" si="3"/>
        <v>0.0058567695095224</v>
      </c>
      <c r="G50">
        <f t="shared" si="9"/>
        <v>170.74259083853661</v>
      </c>
      <c r="H50">
        <v>37649.63935317776</v>
      </c>
      <c r="I50">
        <v>125513.72604075428</v>
      </c>
      <c r="J50">
        <v>63778.1459557185</v>
      </c>
    </row>
    <row r="51" spans="1:10" ht="12.75">
      <c r="A51">
        <v>0.4</v>
      </c>
      <c r="B51">
        <f t="shared" si="5"/>
        <v>0.2</v>
      </c>
      <c r="C51">
        <f t="shared" si="6"/>
        <v>-0.030825623765990684</v>
      </c>
      <c r="D51">
        <f t="shared" si="7"/>
        <v>0.04827777777777778</v>
      </c>
      <c r="E51">
        <f t="shared" si="8"/>
        <v>1.3333333333333333E-05</v>
      </c>
      <c r="F51">
        <f t="shared" si="3"/>
        <v>0.007454296403512751</v>
      </c>
      <c r="G51">
        <f t="shared" si="9"/>
        <v>134.150823346488</v>
      </c>
      <c r="H51">
        <v>34461.65227181067</v>
      </c>
      <c r="I51">
        <v>115324.3968723057</v>
      </c>
      <c r="J51">
        <v>65271.254461475524</v>
      </c>
    </row>
    <row r="52" spans="1:10" ht="12.75">
      <c r="A52">
        <v>0.425</v>
      </c>
      <c r="B52">
        <f t="shared" si="5"/>
        <v>0.1956572619818446</v>
      </c>
      <c r="C52">
        <f t="shared" si="6"/>
        <v>-0.03807273818478671</v>
      </c>
      <c r="D52">
        <f t="shared" si="7"/>
        <v>0.04827777777777778</v>
      </c>
      <c r="E52">
        <f t="shared" si="8"/>
        <v>1.3333333333333333E-05</v>
      </c>
      <c r="F52">
        <f t="shared" si="3"/>
        <v>0.009407654683118986</v>
      </c>
      <c r="G52">
        <f t="shared" si="9"/>
        <v>106.29641857437554</v>
      </c>
      <c r="H52">
        <v>30677.982428983894</v>
      </c>
      <c r="I52">
        <v>112289.72107891993</v>
      </c>
      <c r="J52">
        <v>67018.15195642911</v>
      </c>
    </row>
    <row r="53" spans="1:10" ht="12.75">
      <c r="A53">
        <v>0.45</v>
      </c>
      <c r="B53">
        <f t="shared" si="5"/>
        <v>0.19100043169186645</v>
      </c>
      <c r="C53">
        <f t="shared" si="6"/>
        <v>-0.04658700075562039</v>
      </c>
      <c r="D53">
        <f t="shared" si="7"/>
        <v>0.04827777777777778</v>
      </c>
      <c r="E53">
        <f t="shared" si="8"/>
        <v>1.3333333333333333E-05</v>
      </c>
      <c r="F53">
        <f t="shared" si="3"/>
        <v>0.011788787712627195</v>
      </c>
      <c r="G53">
        <f t="shared" si="9"/>
        <v>84.82636420103493</v>
      </c>
      <c r="H53">
        <v>26272.619744628493</v>
      </c>
      <c r="I53">
        <v>112892.65281317696</v>
      </c>
      <c r="J53">
        <v>69062.85423649247</v>
      </c>
    </row>
    <row r="54" spans="1:10" ht="12.75">
      <c r="A54">
        <v>0.475</v>
      </c>
      <c r="B54">
        <f t="shared" si="5"/>
        <v>0.18605809487473723</v>
      </c>
      <c r="C54">
        <f t="shared" si="6"/>
        <v>-0.056544516390513264</v>
      </c>
      <c r="D54">
        <f t="shared" si="7"/>
        <v>0.04827777777777778</v>
      </c>
      <c r="E54">
        <f t="shared" si="8"/>
        <v>1.3333333333333333E-05</v>
      </c>
      <c r="F54">
        <f t="shared" si="3"/>
        <v>0.014685329188665332</v>
      </c>
      <c r="G54">
        <f t="shared" si="9"/>
        <v>68.09517084382665</v>
      </c>
      <c r="H54">
        <v>21261.71259340458</v>
      </c>
      <c r="I54">
        <v>116065.64224349728</v>
      </c>
      <c r="J54">
        <v>71466.06011274242</v>
      </c>
    </row>
    <row r="55" spans="1:10" ht="12.75">
      <c r="A55">
        <v>0.5</v>
      </c>
      <c r="B55">
        <f t="shared" si="5"/>
        <v>0.18085488931778065</v>
      </c>
      <c r="C55">
        <f t="shared" si="6"/>
        <v>-0.06814718055994529</v>
      </c>
      <c r="D55">
        <f t="shared" si="7"/>
        <v>0.04827777777777778</v>
      </c>
      <c r="E55">
        <f t="shared" si="8"/>
        <v>1.3333333333333333E-05</v>
      </c>
      <c r="F55">
        <f t="shared" si="3"/>
        <v>0.018204682495446822</v>
      </c>
      <c r="G55">
        <f t="shared" si="9"/>
        <v>54.930922319030294</v>
      </c>
      <c r="H55">
        <v>15720.664613647848</v>
      </c>
      <c r="I55">
        <v>121606.45045542967</v>
      </c>
      <c r="J55">
        <v>74310.93636881633</v>
      </c>
    </row>
    <row r="56" spans="1:10" ht="12.75">
      <c r="A56">
        <v>0.525</v>
      </c>
      <c r="B56">
        <f t="shared" si="5"/>
        <v>0.17541221782421232</v>
      </c>
      <c r="C56">
        <f aca="true" t="shared" si="10" ref="C56:C75">(LN(1-A56))+A56+($B$12*A56*A56)</f>
        <v>-0.08162797494749585</v>
      </c>
      <c r="D56">
        <f t="shared" si="7"/>
        <v>0.04827777777777778</v>
      </c>
      <c r="E56">
        <f t="shared" si="8"/>
        <v>1.3333333333333333E-05</v>
      </c>
      <c r="F56">
        <f t="shared" si="3"/>
        <v>0.022479369529936635</v>
      </c>
      <c r="G56">
        <f t="shared" si="9"/>
        <v>44.48523339003177</v>
      </c>
      <c r="H56">
        <v>9796.679942687751</v>
      </c>
      <c r="I56">
        <v>129818.83291377484</v>
      </c>
      <c r="J56">
        <v>77712.59652928144</v>
      </c>
    </row>
    <row r="57" spans="1:10" ht="12.75">
      <c r="A57">
        <v>0.55</v>
      </c>
      <c r="B57">
        <f t="shared" si="5"/>
        <v>0.16974880496925612</v>
      </c>
      <c r="C57">
        <f t="shared" si="10"/>
        <v>-0.09725769621777167</v>
      </c>
      <c r="D57">
        <f t="shared" si="7"/>
        <v>0.04827777777777778</v>
      </c>
      <c r="E57">
        <f t="shared" si="8"/>
        <v>1.3333333333333333E-05</v>
      </c>
      <c r="F57">
        <f t="shared" si="3"/>
        <v>0.02767411978794548</v>
      </c>
      <c r="G57">
        <f t="shared" si="9"/>
        <v>36.1348439503246</v>
      </c>
      <c r="H57">
        <v>3709.859412420399</v>
      </c>
      <c r="I57">
        <v>141524.05345181184</v>
      </c>
      <c r="J57">
        <v>81833.63252985086</v>
      </c>
    </row>
    <row r="58" spans="1:10" ht="12.75">
      <c r="A58">
        <v>0.575</v>
      </c>
      <c r="B58">
        <f t="shared" si="5"/>
        <v>0.16388113734648813</v>
      </c>
      <c r="C58">
        <f t="shared" si="10"/>
        <v>-0.11535361005772016</v>
      </c>
      <c r="D58">
        <f t="shared" si="7"/>
        <v>0.04827777777777778</v>
      </c>
      <c r="E58">
        <f t="shared" si="8"/>
        <v>1.3333333333333333E-05</v>
      </c>
      <c r="F58">
        <f t="shared" si="3"/>
        <v>0.03399537691932988</v>
      </c>
      <c r="G58">
        <f t="shared" si="9"/>
        <v>29.41576445447195</v>
      </c>
      <c r="H58">
        <v>-2263.1233384015777</v>
      </c>
      <c r="I58">
        <v>158351.97563171206</v>
      </c>
      <c r="J58">
        <v>86910.30307892442</v>
      </c>
    </row>
    <row r="59" spans="1:10" ht="12.75">
      <c r="A59">
        <v>0.6</v>
      </c>
      <c r="B59">
        <f t="shared" si="5"/>
        <v>0.15782381564533546</v>
      </c>
      <c r="C59">
        <f t="shared" si="10"/>
        <v>-0.13629073187415502</v>
      </c>
      <c r="D59">
        <f t="shared" si="7"/>
        <v>0.04827777777777778</v>
      </c>
      <c r="E59">
        <f t="shared" si="8"/>
        <v>1.3333333333333333E-05</v>
      </c>
      <c r="F59">
        <f t="shared" si="3"/>
        <v>0.04170421274647227</v>
      </c>
      <c r="G59">
        <f t="shared" si="9"/>
        <v>23.978392928292102</v>
      </c>
      <c r="H59">
        <v>-7823.701248946023</v>
      </c>
      <c r="I59">
        <v>183554.2737976904</v>
      </c>
      <c r="J59">
        <v>93298.70764154743</v>
      </c>
    </row>
    <row r="60" spans="1:10" ht="12.75">
      <c r="A60">
        <v>0.625</v>
      </c>
      <c r="B60">
        <f t="shared" si="5"/>
        <v>0.15158983912259255</v>
      </c>
      <c r="C60">
        <f t="shared" si="10"/>
        <v>-0.1605167530117262</v>
      </c>
      <c r="D60">
        <f t="shared" si="7"/>
        <v>0.04827777777777778</v>
      </c>
      <c r="E60">
        <f t="shared" si="8"/>
        <v>1.3333333333333333E-05</v>
      </c>
      <c r="F60">
        <f t="shared" si="3"/>
        <v>0.05113412201128378</v>
      </c>
      <c r="G60">
        <f t="shared" si="9"/>
        <v>19.556412834844995</v>
      </c>
      <c r="H60">
        <v>-12697.392698935459</v>
      </c>
      <c r="I60">
        <v>224327.64494192685</v>
      </c>
      <c r="J60">
        <v>101561.1103089143</v>
      </c>
    </row>
    <row r="61" spans="1:10" ht="12.75">
      <c r="A61">
        <v>0.65</v>
      </c>
      <c r="B61">
        <f t="shared" si="5"/>
        <v>0.1451908376109425</v>
      </c>
      <c r="C61">
        <f t="shared" si="10"/>
        <v>-0.1885721244986778</v>
      </c>
      <c r="D61">
        <f t="shared" si="7"/>
        <v>0.04827777777777778</v>
      </c>
      <c r="E61">
        <f t="shared" si="8"/>
        <v>1.3333333333333333E-05</v>
      </c>
      <c r="F61">
        <f t="shared" si="3"/>
        <v>0.06271593407199379</v>
      </c>
      <c r="G61">
        <f t="shared" si="9"/>
        <v>15.944911206330204</v>
      </c>
      <c r="H61">
        <v>-16677.448629981933</v>
      </c>
      <c r="I61">
        <v>300026.2872543642</v>
      </c>
      <c r="J61">
        <v>112639.87585919778</v>
      </c>
    </row>
    <row r="62" spans="1:10" ht="12.75">
      <c r="A62">
        <v>0.675</v>
      </c>
      <c r="B62">
        <f t="shared" si="5"/>
        <v>0.13863726236819254</v>
      </c>
      <c r="C62">
        <f t="shared" si="10"/>
        <v>-0.22111759665239966</v>
      </c>
      <c r="D62">
        <f t="shared" si="7"/>
        <v>0.04827777777777778</v>
      </c>
      <c r="E62">
        <f t="shared" si="8"/>
        <v>1.3333333333333333E-05</v>
      </c>
      <c r="F62">
        <f t="shared" si="3"/>
        <v>0.07701331163346764</v>
      </c>
      <c r="G62">
        <f t="shared" si="9"/>
        <v>12.984768201623867</v>
      </c>
      <c r="H62">
        <v>-19652.23077686397</v>
      </c>
      <c r="I62">
        <v>485978.3424116585</v>
      </c>
      <c r="J62">
        <v>128243.7488991654</v>
      </c>
    </row>
    <row r="63" spans="1:10" ht="12.75">
      <c r="A63">
        <v>0.7</v>
      </c>
      <c r="B63">
        <f t="shared" si="5"/>
        <v>0.1319385443101982</v>
      </c>
      <c r="C63">
        <f t="shared" si="10"/>
        <v>-0.25897280432593595</v>
      </c>
      <c r="D63">
        <f t="shared" si="7"/>
        <v>0.04827777777777778</v>
      </c>
      <c r="E63">
        <f t="shared" si="8"/>
        <v>1.3333333333333333E-05</v>
      </c>
      <c r="F63">
        <f t="shared" si="3"/>
        <v>0.09477435683182492</v>
      </c>
      <c r="G63">
        <f t="shared" si="9"/>
        <v>10.551377328515969</v>
      </c>
      <c r="H63">
        <v>-21609.244551115513</v>
      </c>
      <c r="I63">
        <v>1639284.7156263408</v>
      </c>
      <c r="J63">
        <v>151826.09443115164</v>
      </c>
    </row>
    <row r="64" spans="1:10" ht="12.75">
      <c r="A64">
        <v>0.725</v>
      </c>
      <c r="B64">
        <f t="shared" si="5"/>
        <v>0.12510322615781147</v>
      </c>
      <c r="C64">
        <f t="shared" si="10"/>
        <v>-0.3031716813155656</v>
      </c>
      <c r="D64">
        <f t="shared" si="7"/>
        <v>0.04827777777777778</v>
      </c>
      <c r="E64">
        <f t="shared" si="8"/>
        <v>1.3333333333333333E-05</v>
      </c>
      <c r="F64">
        <f t="shared" si="3"/>
        <v>0.1170083582306528</v>
      </c>
      <c r="G64">
        <f t="shared" si="9"/>
        <v>8.546398010548524</v>
      </c>
      <c r="H64">
        <v>-22618.427401811565</v>
      </c>
      <c r="I64">
        <v>-962545.9604781388</v>
      </c>
      <c r="J64">
        <v>191576.5730800912</v>
      </c>
    </row>
    <row r="65" spans="1:10" ht="12.75">
      <c r="A65">
        <v>0.75</v>
      </c>
      <c r="B65">
        <f t="shared" si="5"/>
        <v>0.11813907354228759</v>
      </c>
      <c r="C65">
        <f t="shared" si="10"/>
        <v>-0.3550443611198906</v>
      </c>
      <c r="D65">
        <f t="shared" si="7"/>
        <v>0.04827777777777778</v>
      </c>
      <c r="E65">
        <f t="shared" si="8"/>
        <v>1.3333333333333333E-05</v>
      </c>
      <c r="F65">
        <f t="shared" si="3"/>
        <v>0.14510294893171258</v>
      </c>
      <c r="G65">
        <f t="shared" si="9"/>
        <v>6.891658697237184</v>
      </c>
      <c r="H65">
        <v>-22803.93512191354</v>
      </c>
      <c r="I65">
        <v>-341572.5916971029</v>
      </c>
      <c r="J65">
        <v>272786.2326675547</v>
      </c>
    </row>
    <row r="66" spans="1:10" ht="12.75">
      <c r="A66">
        <v>0.775</v>
      </c>
      <c r="B66">
        <f t="shared" si="5"/>
        <v>0.1110531690037048</v>
      </c>
      <c r="C66">
        <f t="shared" si="10"/>
        <v>-0.41634237677771685</v>
      </c>
      <c r="D66">
        <f t="shared" si="7"/>
        <v>0.04827777777777778</v>
      </c>
      <c r="E66">
        <f t="shared" si="8"/>
        <v>1.3333333333333333E-05</v>
      </c>
      <c r="F66">
        <f t="shared" si="3"/>
        <v>0.18100848120593382</v>
      </c>
      <c r="G66">
        <f t="shared" si="9"/>
        <v>5.524603009415329</v>
      </c>
      <c r="H66">
        <v>-22314.60903048295</v>
      </c>
      <c r="I66">
        <v>-195762.13479241182</v>
      </c>
      <c r="J66">
        <v>531301.9876860937</v>
      </c>
    </row>
    <row r="67" spans="1:10" ht="12.75">
      <c r="A67">
        <v>0.8</v>
      </c>
      <c r="B67">
        <f t="shared" si="5"/>
        <v>0.10385199197895974</v>
      </c>
      <c r="C67">
        <f t="shared" si="10"/>
        <v>-0.4894379124341004</v>
      </c>
      <c r="D67">
        <f t="shared" si="7"/>
        <v>0.04827777777777778</v>
      </c>
      <c r="E67">
        <f t="shared" si="8"/>
        <v>1.3333333333333333E-05</v>
      </c>
      <c r="F67">
        <f t="shared" si="3"/>
        <v>0.22753881765240308</v>
      </c>
      <c r="G67">
        <f t="shared" si="9"/>
        <v>4.39485451457183</v>
      </c>
      <c r="H67">
        <v>-21300.025893846272</v>
      </c>
      <c r="I67">
        <v>-130672.2393857623</v>
      </c>
      <c r="J67">
        <v>-5282442.5792766</v>
      </c>
    </row>
    <row r="68" spans="1:10" ht="12.75">
      <c r="A68">
        <v>0.825</v>
      </c>
      <c r="B68">
        <f t="shared" si="5"/>
        <v>0.0965414872368199</v>
      </c>
      <c r="C68">
        <f t="shared" si="10"/>
        <v>-0.5776568050586228</v>
      </c>
      <c r="D68">
        <f t="shared" si="7"/>
        <v>0.04827777777777778</v>
      </c>
      <c r="E68">
        <f t="shared" si="8"/>
        <v>1.3333333333333333E-05</v>
      </c>
      <c r="F68">
        <f t="shared" si="3"/>
        <v>0.28888382481469005</v>
      </c>
      <c r="G68">
        <f t="shared" si="9"/>
        <v>3.4615991415977296</v>
      </c>
      <c r="H68">
        <v>-19894.65698206735</v>
      </c>
      <c r="I68">
        <v>-93774.88535972242</v>
      </c>
      <c r="J68">
        <v>-380114.2866946571</v>
      </c>
    </row>
    <row r="69" spans="1:10" ht="12.75">
      <c r="A69">
        <v>0.85</v>
      </c>
      <c r="B69">
        <f t="shared" si="5"/>
        <v>0.08912712372557632</v>
      </c>
      <c r="C69">
        <f t="shared" si="10"/>
        <v>-0.6858699848858812</v>
      </c>
      <c r="D69">
        <f t="shared" si="7"/>
        <v>0.04827777777777778</v>
      </c>
      <c r="E69">
        <f t="shared" si="8"/>
        <v>1.3333333333333333E-05</v>
      </c>
      <c r="F69">
        <f t="shared" si="3"/>
        <v>0.37153074947616266</v>
      </c>
      <c r="G69">
        <f t="shared" si="9"/>
        <v>2.6915672563036663</v>
      </c>
      <c r="H69">
        <v>-18209.39029162284</v>
      </c>
      <c r="I69">
        <v>-69957.8075587712</v>
      </c>
      <c r="J69">
        <v>-179725.77480628996</v>
      </c>
    </row>
    <row r="70" spans="1:10" ht="12.75">
      <c r="A70">
        <v>0.875</v>
      </c>
      <c r="B70">
        <f t="shared" si="5"/>
        <v>0.08161394541685692</v>
      </c>
      <c r="C70">
        <f t="shared" si="10"/>
        <v>-0.8216290416798357</v>
      </c>
      <c r="D70">
        <f t="shared" si="7"/>
        <v>0.04827777777777778</v>
      </c>
      <c r="E70">
        <f t="shared" si="8"/>
        <v>1.3333333333333333E-05</v>
      </c>
      <c r="F70">
        <f t="shared" si="3"/>
        <v>0.4860384125938042</v>
      </c>
      <c r="G70">
        <f t="shared" si="9"/>
        <v>2.057450551415013</v>
      </c>
      <c r="H70">
        <v>-16328.020452272094</v>
      </c>
      <c r="I70">
        <v>-53235.137813584995</v>
      </c>
      <c r="J70">
        <v>-108933.32333141341</v>
      </c>
    </row>
    <row r="71" spans="1:10" ht="12.75">
      <c r="A71">
        <v>0.9</v>
      </c>
      <c r="B71">
        <f t="shared" si="5"/>
        <v>0.07400661543013519</v>
      </c>
      <c r="C71">
        <f t="shared" si="10"/>
        <v>-0.997585092994046</v>
      </c>
      <c r="D71">
        <f t="shared" si="7"/>
        <v>0.04827777777777778</v>
      </c>
      <c r="E71">
        <f t="shared" si="8"/>
        <v>1.3333333333333333E-05</v>
      </c>
      <c r="F71">
        <f t="shared" si="3"/>
        <v>0.6507820673724702</v>
      </c>
      <c r="G71">
        <f t="shared" si="9"/>
        <v>1.5366127158935028</v>
      </c>
      <c r="H71">
        <v>-14305.6430899078</v>
      </c>
      <c r="I71">
        <v>-40744.5766822268</v>
      </c>
      <c r="J71">
        <v>-72453.25843452883</v>
      </c>
    </row>
    <row r="72" spans="1:10" ht="12.75">
      <c r="A72">
        <v>0.925</v>
      </c>
      <c r="B72">
        <f t="shared" si="5"/>
        <v>0.06630945448659586</v>
      </c>
      <c r="C72">
        <f t="shared" si="10"/>
        <v>-1.237454665445827</v>
      </c>
      <c r="D72">
        <f t="shared" si="7"/>
        <v>0.04827777777777778</v>
      </c>
      <c r="E72">
        <f t="shared" si="8"/>
        <v>1.3333333333333333E-05</v>
      </c>
      <c r="F72">
        <f t="shared" si="3"/>
        <v>0.9009642129781726</v>
      </c>
      <c r="G72">
        <f t="shared" si="9"/>
        <v>1.1099219986712465</v>
      </c>
      <c r="H72">
        <v>-12164.765951679788</v>
      </c>
      <c r="I72">
        <v>-30914.561309370558</v>
      </c>
      <c r="J72">
        <v>-49889.75242701699</v>
      </c>
    </row>
    <row r="73" spans="1:10" ht="12.75">
      <c r="A73">
        <v>0.95</v>
      </c>
      <c r="B73">
        <f t="shared" si="5"/>
        <v>0.05852647455362395</v>
      </c>
      <c r="C73">
        <f t="shared" si="10"/>
        <v>-1.5944822735539903</v>
      </c>
      <c r="D73">
        <f t="shared" si="7"/>
        <v>0.04827777777777778</v>
      </c>
      <c r="E73">
        <f t="shared" si="8"/>
        <v>1.3333333333333333E-05</v>
      </c>
      <c r="F73">
        <f t="shared" si="3"/>
        <v>1.3152823882413904</v>
      </c>
      <c r="G73">
        <f t="shared" si="9"/>
        <v>0.760293005471668</v>
      </c>
      <c r="H73">
        <v>-9879.100145133674</v>
      </c>
      <c r="I73">
        <v>-22743.385567801244</v>
      </c>
      <c r="J73">
        <v>-34126.351900257396</v>
      </c>
    </row>
    <row r="74" spans="1:10" ht="12.75">
      <c r="A74">
        <v>0.975</v>
      </c>
      <c r="B74">
        <f t="shared" si="5"/>
        <v>0.05066140839129503</v>
      </c>
      <c r="C74">
        <f t="shared" si="10"/>
        <v>-2.2385669541139355</v>
      </c>
      <c r="D74">
        <f t="shared" si="7"/>
        <v>0.04827777777777778</v>
      </c>
      <c r="E74">
        <f t="shared" si="8"/>
        <v>1.3333333333333333E-05</v>
      </c>
      <c r="F74">
        <f t="shared" si="3"/>
        <v>2.1332552107928486</v>
      </c>
      <c r="G74">
        <f t="shared" si="9"/>
        <v>0.46876716622590064</v>
      </c>
      <c r="H74">
        <v>-7294.715380651854</v>
      </c>
      <c r="I74">
        <v>-15346.864031067715</v>
      </c>
      <c r="J74">
        <v>-21692.640764519463</v>
      </c>
    </row>
    <row r="75" spans="1:10" ht="12.75">
      <c r="A75">
        <v>1</v>
      </c>
      <c r="B75">
        <f t="shared" si="5"/>
        <v>0.042717735591595044</v>
      </c>
      <c r="C75" t="e">
        <f t="shared" si="10"/>
        <v>#NUM!</v>
      </c>
      <c r="D75">
        <f t="shared" si="7"/>
        <v>0.04827777777777778</v>
      </c>
      <c r="E75">
        <f t="shared" si="8"/>
        <v>1.3333333333333333E-05</v>
      </c>
      <c r="F75" t="e">
        <f t="shared" si="3"/>
        <v>#NUM!</v>
      </c>
      <c r="G75" t="e">
        <f t="shared" si="9"/>
        <v>#NUM!</v>
      </c>
      <c r="H75" t="e">
        <v>#NUM!</v>
      </c>
      <c r="I75" t="e">
        <v>#NUM!</v>
      </c>
      <c r="J75" t="e">
        <v>#NUM!</v>
      </c>
    </row>
    <row r="76" ht="12.75">
      <c r="A76">
        <v>1.025</v>
      </c>
    </row>
    <row r="77" ht="12.75">
      <c r="A77">
        <v>1.05</v>
      </c>
    </row>
    <row r="78" ht="12.75">
      <c r="A78">
        <v>1.075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Darrell Irvine</dc:creator>
  <cp:keywords/>
  <dc:description/>
  <cp:lastModifiedBy>Sapient</cp:lastModifiedBy>
  <dcterms:created xsi:type="dcterms:W3CDTF">2003-03-04T15:03:00Z</dcterms:created>
  <dcterms:modified xsi:type="dcterms:W3CDTF">2003-07-17T07:16:58Z</dcterms:modified>
  <cp:category/>
  <cp:version/>
  <cp:contentType/>
  <cp:contentStatus/>
</cp:coreProperties>
</file>